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8875" windowHeight="21375" activeTab="0"/>
  </bookViews>
  <sheets>
    <sheet name="_5_Year_Overview_OP" sheetId="1" r:id="rId1"/>
    <sheet name="_5_Year_Overview_b" sheetId="2" r:id="rId2"/>
  </sheets>
  <externalReferences>
    <externalReference r:id="rId5"/>
  </externalReferences>
  <definedNames>
    <definedName name="jjj" localSheetId="1" hidden="1">Main.SAPF4Help()</definedName>
    <definedName name="jjj" localSheetId="0" hidden="1">Main.SAPF4Help()</definedName>
    <definedName name="jjj" hidden="1">Main.SAPF4Help()</definedName>
    <definedName name="kjh" localSheetId="1" hidden="1">Main.SAPF4Help()</definedName>
    <definedName name="kjh" localSheetId="0" hidden="1">Main.SAPF4Help()</definedName>
    <definedName name="kjh" hidden="1">Main.SAPF4Help()</definedName>
    <definedName name="klj" localSheetId="1" hidden="1">Main.SAPF4Help()</definedName>
    <definedName name="klj" localSheetId="0" hidden="1">Main.SAPF4Help()</definedName>
    <definedName name="klj" hidden="1">Main.SAPF4Help()</definedName>
    <definedName name="_xlnm.Print_Area" localSheetId="1">'_5_Year_Overview_b'!$A$4:$F$47</definedName>
    <definedName name="_xlnm.Print_Area" localSheetId="0">'_5_Year_Overview_OP'!$A$4:$F$35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PRangeKEYFIG_Sheet5_Sheet5D1">#REF!</definedName>
    <definedName name="SAPRangeKEYFIG_Sheet5_Sheet5D2">#REF!</definedName>
    <definedName name="SAPRangePOPER_Sheet5_Sheet5D1">#REF!</definedName>
    <definedName name="SAPRangePOPER_Sheet5_Sheet5D2">#REF!</definedName>
    <definedName name="SAPRangeRCONGR_Sheet5_Sheet5D1">#REF!</definedName>
    <definedName name="SAPRangeRCONGR_Sheet5_Sheet5D2">#REF!</definedName>
    <definedName name="SAPRangeRITCLG_Sheet5_Sheet5D1">#REF!</definedName>
    <definedName name="SAPRangeRITCLG_Sheet5_Sheet5D2">#REF!</definedName>
    <definedName name="SAPRangeRITEM_Sheet5_Sheet5D1">#REF!</definedName>
    <definedName name="SAPRangeRITEM_Sheet5_Sheet5D2">#REF!</definedName>
    <definedName name="SAPRangeRLDNR_Sheet5_Sheet5D1">#REF!</definedName>
    <definedName name="SAPRangeRLDNR_Sheet5_Sheet5D2">#REF!</definedName>
    <definedName name="SAPRangeRVERS_Sheet5_Sheet5D1">#REF!</definedName>
    <definedName name="SAPRangeRVERS_Sheet5_Sheet5D2">#REF!</definedName>
    <definedName name="SAPRangeRYEAR_Sheet5_Sheet5D1">#REF!</definedName>
    <definedName name="SAPRangeRYEAR_Sheet5_Sheet5D2">#REF!</definedName>
    <definedName name="XXX" localSheetId="1" hidden="1">Main.SAPF4Help()</definedName>
    <definedName name="XXX" localSheetId="0" hidden="1">Main.SAPF4Help()</definedName>
    <definedName name="XXX" hidden="1">Main.SAPF4Help()</definedName>
  </definedNames>
  <calcPr fullCalcOnLoad="1"/>
</workbook>
</file>

<file path=xl/sharedStrings.xml><?xml version="1.0" encoding="utf-8"?>
<sst xmlns="http://schemas.openxmlformats.org/spreadsheetml/2006/main" count="68" uniqueCount="54">
  <si>
    <t xml:space="preserve">   Growth in %</t>
  </si>
  <si>
    <t>Gross profit</t>
  </si>
  <si>
    <t xml:space="preserve">   Margin in %</t>
  </si>
  <si>
    <t>Net profit</t>
  </si>
  <si>
    <t>Number of employees (year-end)</t>
  </si>
  <si>
    <t>Number of employees (average)</t>
  </si>
  <si>
    <t>Net working capital (net of cash)</t>
  </si>
  <si>
    <t>Trade receivables</t>
  </si>
  <si>
    <t>Balance sheet total</t>
  </si>
  <si>
    <t>Equity</t>
  </si>
  <si>
    <t xml:space="preserve">   Equity ratio in %</t>
  </si>
  <si>
    <t xml:space="preserve">Capital employed </t>
  </si>
  <si>
    <t>Net revenue</t>
  </si>
  <si>
    <t>Operating result before depreciation and amortization (EBITDA)</t>
  </si>
  <si>
    <t>Operating profit (EBIT)</t>
  </si>
  <si>
    <t>Cash generated from operating activities</t>
  </si>
  <si>
    <t>Cash and cash equivalents</t>
  </si>
  <si>
    <t>Inventories</t>
  </si>
  <si>
    <t xml:space="preserve">   Days of supplies</t>
  </si>
  <si>
    <t xml:space="preserve">   Days of sales outstanding</t>
  </si>
  <si>
    <t>Free cash flow</t>
  </si>
  <si>
    <t xml:space="preserve">   thereof capital expenditures</t>
  </si>
  <si>
    <t>Sales per employee (average) in CHF 1 000</t>
  </si>
  <si>
    <t xml:space="preserve">   thereof business combinations related</t>
  </si>
  <si>
    <t xml:space="preserve">   thereof investments in associates</t>
  </si>
  <si>
    <t>Investments</t>
  </si>
  <si>
    <t xml:space="preserve">   Change in value added</t>
  </si>
  <si>
    <t xml:space="preserve">   Change in value added in %</t>
  </si>
  <si>
    <t xml:space="preserve">   as a % of net revenue</t>
  </si>
  <si>
    <t xml:space="preserve">   as a % of revenue</t>
  </si>
  <si>
    <t>Dividend</t>
  </si>
  <si>
    <t>2019</t>
  </si>
  <si>
    <t>2020</t>
  </si>
  <si>
    <t>2021</t>
  </si>
  <si>
    <t>2022</t>
  </si>
  <si>
    <r>
      <t>Basic earnings per share</t>
    </r>
    <r>
      <rPr>
        <sz val="9"/>
        <rFont val="Arial"/>
        <family val="2"/>
      </rPr>
      <t xml:space="preserve"> (in CHF)</t>
    </r>
  </si>
  <si>
    <t>Value added  / economic profit</t>
  </si>
  <si>
    <t>2023</t>
  </si>
  <si>
    <t>Dividend per share (in CHF)</t>
  </si>
  <si>
    <t xml:space="preserve">   Return on assets in % (ROA) - IFRS</t>
  </si>
  <si>
    <t xml:space="preserve">   Return on assets in % (ROA) - CORE</t>
  </si>
  <si>
    <t xml:space="preserve">   Return on equity in % (ROE) - IFRS</t>
  </si>
  <si>
    <t xml:space="preserve">   Return on equity in % (ROE) - CORE</t>
  </si>
  <si>
    <t xml:space="preserve">   Return on capital employed in % (ROCE) - IFRS</t>
  </si>
  <si>
    <t xml:space="preserve">   Return on capital employed in % (ROCE) - CORE</t>
  </si>
  <si>
    <t>Net cash (net debt)</t>
  </si>
  <si>
    <t>Payout ratio in % (core results)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</si>
  <si>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 be proposed to the shareholder's AGM in 2024.</t>
    </r>
  </si>
  <si>
    <t>Five-year Overview - Financial performance</t>
  </si>
  <si>
    <r>
      <t xml:space="preserve">135.5 </t>
    </r>
    <r>
      <rPr>
        <vertAlign val="superscript"/>
        <sz val="8"/>
        <color indexed="52"/>
        <rFont val="Arial"/>
        <family val="2"/>
      </rPr>
      <t>1</t>
    </r>
  </si>
  <si>
    <r>
      <t xml:space="preserve">0.85 </t>
    </r>
    <r>
      <rPr>
        <vertAlign val="superscript"/>
        <sz val="8"/>
        <color indexed="52"/>
        <rFont val="Arial"/>
        <family val="2"/>
      </rPr>
      <t>1</t>
    </r>
  </si>
  <si>
    <t>in CHF million, as reported under IFRS Accounting Standards (unless otherwise stated)</t>
  </si>
  <si>
    <t>in CHF million, as reported under IFRS Accounting Standards</t>
  </si>
  <si>
    <t>Five-year Overview - Operating performance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</si>
</sst>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&quot;SFr.&quot;\ * #,##0_ ;_ &quot;SFr.&quot;\ * \-#,##0_ ;_ &quot;SFr.&quot;\ * &quot;-&quot;_ ;_ @_ "/>
    <numFmt numFmtId="171" formatCode="&quot;Fr.&quot;\ #,##0.00;[Red]\-&quot;Fr.&quot;\ #,##0.00"/>
    <numFmt numFmtId="172" formatCode="0.0%"/>
    <numFmt numFmtId="173" formatCode="0.0"/>
    <numFmt numFmtId="174" formatCode="#,##0.0"/>
    <numFmt numFmtId="175" formatCode="[Black]General"/>
    <numFmt numFmtId="176" formatCode="#\ ##0\ ;\(#\ ##0\)"/>
    <numFmt numFmtId="177" formatCode="#\ ##0.0\ ;\(#\ ##0.0\)"/>
    <numFmt numFmtId="178" formatCode="##\ ##0\ ;\(##\ ##0\)"/>
    <numFmt numFmtId="179" formatCode="#\ ##0"/>
    <numFmt numFmtId="180" formatCode="##\ ##0.0\ ;\(##\ ##0.0\)"/>
    <numFmt numFmtId="181" formatCode="###\ ##0.0\ ;\(###\ ##0.0\)"/>
    <numFmt numFmtId="182" formatCode="####\ ##0.0\ ;\(####\ ##0.0\)"/>
    <numFmt numFmtId="183" formatCode="#####\ ##0.0\ ;\(#####\ ##0.0\)"/>
    <numFmt numFmtId="184" formatCode="######\ ##0.0\ ;\(######\ ##0.0\)"/>
    <numFmt numFmtId="185" formatCode="#######\ ##0.0\ ;\(#######\ ##0.0\)"/>
    <numFmt numFmtId="186" formatCode="########\ ##0.0\ ;\(########\ ##0.0\)"/>
    <numFmt numFmtId="187" formatCode="#,##0;[Red]\-#,##0;;@"/>
    <numFmt numFmtId="188" formatCode="#,##0.0;[Red]\-#,##0.0;;@"/>
    <numFmt numFmtId="189" formatCode="[$-807]dddd\,\ d\.\ mmmm\ yyyy"/>
    <numFmt numFmtId="190" formatCode="0.000000"/>
    <numFmt numFmtId="191" formatCode="#\ ##0.0\ ;\(###0.0\)"/>
  </numFmts>
  <fonts count="64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2"/>
    </font>
    <font>
      <u val="single"/>
      <sz val="9.6"/>
      <color indexed="36"/>
      <name val="Helv"/>
      <family val="0"/>
    </font>
    <font>
      <u val="single"/>
      <sz val="9.6"/>
      <color indexed="12"/>
      <name val="Helv"/>
      <family val="0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63"/>
      <name val="Arial"/>
      <family val="2"/>
    </font>
    <font>
      <sz val="12"/>
      <color indexed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2"/>
      <name val="Arial"/>
      <family val="2"/>
    </font>
    <font>
      <vertAlign val="superscript"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libri Light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color indexed="52"/>
      <name val="Arial"/>
      <family val="2"/>
    </font>
    <font>
      <sz val="10"/>
      <color indexed="52"/>
      <name val="Arial"/>
      <family val="2"/>
    </font>
    <font>
      <vertAlign val="superscript"/>
      <sz val="8"/>
      <color indexed="52"/>
      <name val="Arial"/>
      <family val="2"/>
    </font>
    <font>
      <b/>
      <sz val="18"/>
      <color indexed="48"/>
      <name val="Arial"/>
      <family val="2"/>
    </font>
    <font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b/>
      <sz val="18"/>
      <color theme="4"/>
      <name val="Arial"/>
      <family val="2"/>
    </font>
    <font>
      <sz val="8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D9DADB"/>
      </left>
      <right style="thin">
        <color rgb="FFD9DADB"/>
      </right>
      <top style="thin">
        <color rgb="FFD9DADB"/>
      </top>
      <bottom style="thin">
        <color rgb="FFD9DADB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0" fillId="0" borderId="1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4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5" fillId="34" borderId="0" applyNumberFormat="0" applyFont="0" applyFill="0" applyBorder="0" applyAlignment="0" applyProtection="0"/>
    <xf numFmtId="0" fontId="5" fillId="35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0" fontId="5" fillId="35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9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177" fontId="9" fillId="0" borderId="0" xfId="63" applyNumberFormat="1" applyFont="1" applyFill="1" applyBorder="1" applyAlignment="1">
      <alignment horizontal="right"/>
    </xf>
    <xf numFmtId="177" fontId="13" fillId="0" borderId="0" xfId="63" applyNumberFormat="1" applyFont="1" applyFill="1" applyBorder="1" applyAlignment="1">
      <alignment horizontal="right"/>
    </xf>
    <xf numFmtId="0" fontId="5" fillId="0" borderId="0" xfId="60" applyFont="1" applyFill="1" applyBorder="1" applyAlignment="1">
      <alignment horizontal="right"/>
      <protection/>
    </xf>
    <xf numFmtId="0" fontId="11" fillId="0" borderId="0" xfId="60" applyFont="1" applyFill="1" applyBorder="1" applyAlignment="1">
      <alignment horizontal="right"/>
      <protection/>
    </xf>
    <xf numFmtId="0" fontId="14" fillId="0" borderId="0" xfId="60" applyFont="1" applyFill="1" applyBorder="1" applyAlignment="1">
      <alignment horizontal="right"/>
      <protection/>
    </xf>
    <xf numFmtId="175" fontId="15" fillId="0" borderId="0" xfId="60" applyNumberFormat="1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5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1" fontId="10" fillId="0" borderId="0" xfId="63" applyNumberFormat="1" applyFont="1" applyFill="1" applyBorder="1" applyAlignment="1">
      <alignment horizontal="right"/>
    </xf>
    <xf numFmtId="1" fontId="16" fillId="0" borderId="0" xfId="63" applyNumberFormat="1" applyFont="1" applyFill="1" applyBorder="1" applyAlignment="1">
      <alignment horizontal="right"/>
    </xf>
    <xf numFmtId="0" fontId="10" fillId="0" borderId="0" xfId="60" applyFont="1" applyFill="1" applyBorder="1" applyAlignment="1">
      <alignment/>
      <protection/>
    </xf>
    <xf numFmtId="0" fontId="10" fillId="0" borderId="0" xfId="60" applyFont="1" applyFill="1" applyBorder="1">
      <alignment/>
      <protection/>
    </xf>
    <xf numFmtId="0" fontId="17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right"/>
      <protection/>
    </xf>
    <xf numFmtId="49" fontId="9" fillId="0" borderId="0" xfId="60" applyNumberFormat="1" applyFont="1" applyFill="1" applyBorder="1" applyAlignment="1">
      <alignment/>
      <protection/>
    </xf>
    <xf numFmtId="49" fontId="9" fillId="0" borderId="0" xfId="60" applyNumberFormat="1" applyFont="1" applyFill="1" applyBorder="1" applyAlignment="1">
      <alignment horizontal="left"/>
      <protection/>
    </xf>
    <xf numFmtId="49" fontId="18" fillId="0" borderId="0" xfId="60" applyNumberFormat="1" applyFont="1" applyFill="1" applyBorder="1">
      <alignment/>
      <protection/>
    </xf>
    <xf numFmtId="49" fontId="8" fillId="0" borderId="0" xfId="60" applyNumberFormat="1" applyFont="1" applyFill="1" applyBorder="1">
      <alignment/>
      <protection/>
    </xf>
    <xf numFmtId="49" fontId="18" fillId="0" borderId="0" xfId="60" applyNumberFormat="1" applyFont="1" applyFill="1" applyBorder="1" applyAlignment="1">
      <alignment/>
      <protection/>
    </xf>
    <xf numFmtId="175" fontId="19" fillId="0" borderId="0" xfId="60" applyNumberFormat="1" applyFont="1" applyFill="1" applyBorder="1">
      <alignment/>
      <protection/>
    </xf>
    <xf numFmtId="1" fontId="9" fillId="0" borderId="11" xfId="60" applyNumberFormat="1" applyFont="1" applyFill="1" applyBorder="1" applyAlignment="1" quotePrefix="1">
      <alignment horizontal="right"/>
      <protection/>
    </xf>
    <xf numFmtId="1" fontId="9" fillId="0" borderId="11" xfId="60" applyNumberFormat="1" applyFont="1" applyFill="1" applyBorder="1" applyAlignment="1">
      <alignment horizontal="right"/>
      <protection/>
    </xf>
    <xf numFmtId="177" fontId="5" fillId="0" borderId="11" xfId="60" applyNumberFormat="1" applyFont="1" applyFill="1" applyBorder="1" applyAlignment="1">
      <alignment horizontal="right"/>
      <protection/>
    </xf>
    <xf numFmtId="177" fontId="9" fillId="0" borderId="11" xfId="63" applyNumberFormat="1" applyFont="1" applyFill="1" applyBorder="1" applyAlignment="1">
      <alignment horizontal="right"/>
    </xf>
    <xf numFmtId="176" fontId="9" fillId="0" borderId="11" xfId="60" applyNumberFormat="1" applyFont="1" applyFill="1" applyBorder="1" applyAlignment="1">
      <alignment horizontal="right"/>
      <protection/>
    </xf>
    <xf numFmtId="178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80" fontId="9" fillId="0" borderId="11" xfId="63" applyNumberFormat="1" applyFont="1" applyFill="1" applyBorder="1" applyAlignment="1">
      <alignment horizontal="right"/>
    </xf>
    <xf numFmtId="174" fontId="5" fillId="0" borderId="11" xfId="60" applyNumberFormat="1" applyFont="1" applyFill="1" applyBorder="1" applyAlignment="1">
      <alignment horizontal="right"/>
      <protection/>
    </xf>
    <xf numFmtId="173" fontId="9" fillId="0" borderId="11" xfId="63" applyNumberFormat="1" applyFont="1" applyFill="1" applyBorder="1" applyAlignment="1">
      <alignment horizontal="right"/>
    </xf>
    <xf numFmtId="172" fontId="9" fillId="0" borderId="11" xfId="63" applyNumberFormat="1" applyFont="1" applyFill="1" applyBorder="1" applyAlignment="1">
      <alignment horizontal="right"/>
    </xf>
    <xf numFmtId="4" fontId="5" fillId="0" borderId="11" xfId="60" applyNumberFormat="1" applyFont="1" applyFill="1" applyBorder="1" applyAlignment="1">
      <alignment horizontal="right"/>
      <protection/>
    </xf>
    <xf numFmtId="2" fontId="9" fillId="0" borderId="11" xfId="63" applyNumberFormat="1" applyFont="1" applyFill="1" applyBorder="1" applyAlignment="1">
      <alignment horizontal="right"/>
    </xf>
    <xf numFmtId="174" fontId="9" fillId="0" borderId="11" xfId="60" applyNumberFormat="1" applyFont="1" applyFill="1" applyBorder="1" applyAlignment="1">
      <alignment horizontal="right"/>
      <protection/>
    </xf>
    <xf numFmtId="179" fontId="5" fillId="0" borderId="11" xfId="60" applyNumberFormat="1" applyFont="1" applyFill="1" applyBorder="1" applyAlignment="1">
      <alignment horizontal="right"/>
      <protection/>
    </xf>
    <xf numFmtId="1" fontId="9" fillId="0" borderId="11" xfId="63" applyNumberFormat="1" applyFont="1" applyFill="1" applyBorder="1" applyAlignment="1">
      <alignment horizontal="right"/>
    </xf>
    <xf numFmtId="0" fontId="9" fillId="0" borderId="0" xfId="60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3" fontId="9" fillId="0" borderId="0" xfId="60" applyNumberFormat="1" applyFont="1" applyFill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left"/>
      <protection/>
    </xf>
    <xf numFmtId="3" fontId="5" fillId="0" borderId="0" xfId="60" applyNumberFormat="1" applyFont="1" applyFill="1" applyBorder="1" applyAlignment="1">
      <alignment horizontal="left"/>
      <protection/>
    </xf>
    <xf numFmtId="0" fontId="5" fillId="0" borderId="0" xfId="60" applyFont="1" applyFill="1" applyBorder="1" applyAlignment="1">
      <alignment horizontal="left"/>
      <protection/>
    </xf>
    <xf numFmtId="174" fontId="5" fillId="0" borderId="11" xfId="60" applyNumberFormat="1" applyFont="1" applyFill="1" applyBorder="1" applyAlignment="1">
      <alignment horizontal="right"/>
      <protection/>
    </xf>
    <xf numFmtId="174" fontId="5" fillId="0" borderId="12" xfId="60" applyNumberFormat="1" applyFont="1" applyFill="1" applyBorder="1" applyAlignment="1">
      <alignment horizontal="right"/>
      <protection/>
    </xf>
    <xf numFmtId="174" fontId="12" fillId="0" borderId="12" xfId="60" applyNumberFormat="1" applyFont="1" applyFill="1" applyBorder="1" applyAlignment="1">
      <alignment horizontal="right"/>
      <protection/>
    </xf>
    <xf numFmtId="174" fontId="5" fillId="0" borderId="12" xfId="63" applyNumberFormat="1" applyFont="1" applyFill="1" applyBorder="1" applyAlignment="1">
      <alignment horizontal="right"/>
    </xf>
    <xf numFmtId="4" fontId="5" fillId="0" borderId="12" xfId="60" applyNumberFormat="1" applyFont="1" applyFill="1" applyBorder="1" applyAlignment="1">
      <alignment horizontal="right"/>
      <protection/>
    </xf>
    <xf numFmtId="174" fontId="5" fillId="0" borderId="12" xfId="60" applyNumberFormat="1" applyFont="1" applyFill="1" applyBorder="1" applyAlignment="1">
      <alignment horizontal="right"/>
      <protection/>
    </xf>
    <xf numFmtId="3" fontId="5" fillId="0" borderId="12" xfId="60" applyNumberFormat="1" applyFont="1" applyFill="1" applyBorder="1" applyAlignment="1">
      <alignment horizontal="right"/>
      <protection/>
    </xf>
    <xf numFmtId="1" fontId="9" fillId="0" borderId="0" xfId="60" applyNumberFormat="1" applyFont="1" applyFill="1" applyBorder="1" applyAlignment="1">
      <alignment horizontal="right"/>
      <protection/>
    </xf>
    <xf numFmtId="177" fontId="5" fillId="0" borderId="0" xfId="60" applyNumberFormat="1" applyFont="1" applyFill="1" applyBorder="1" applyAlignment="1">
      <alignment horizontal="right"/>
      <protection/>
    </xf>
    <xf numFmtId="176" fontId="9" fillId="0" borderId="0" xfId="60" applyNumberFormat="1" applyFont="1" applyFill="1" applyBorder="1" applyAlignment="1">
      <alignment horizontal="right"/>
      <protection/>
    </xf>
    <xf numFmtId="178" fontId="9" fillId="0" borderId="0" xfId="60" applyNumberFormat="1" applyFont="1" applyFill="1" applyBorder="1" applyAlignment="1">
      <alignment horizontal="right"/>
      <protection/>
    </xf>
    <xf numFmtId="177" fontId="12" fillId="0" borderId="0" xfId="60" applyNumberFormat="1" applyFont="1" applyFill="1" applyBorder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13" fillId="0" borderId="0" xfId="60" applyNumberFormat="1" applyFont="1" applyFill="1" applyBorder="1" applyAlignment="1">
      <alignment horizontal="right"/>
      <protection/>
    </xf>
    <xf numFmtId="2" fontId="9" fillId="0" borderId="11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left"/>
      <protection/>
    </xf>
    <xf numFmtId="1" fontId="9" fillId="0" borderId="11" xfId="60" applyNumberFormat="1" applyFont="1" applyFill="1" applyBorder="1" applyAlignment="1">
      <alignment horizontal="right" wrapText="1"/>
      <protection/>
    </xf>
    <xf numFmtId="1" fontId="9" fillId="0" borderId="0" xfId="60" applyNumberFormat="1" applyFont="1" applyFill="1" applyBorder="1" applyAlignment="1">
      <alignment horizontal="right" wrapText="1"/>
      <protection/>
    </xf>
    <xf numFmtId="49" fontId="9" fillId="0" borderId="11" xfId="60" applyNumberFormat="1" applyFont="1" applyFill="1" applyBorder="1" applyAlignment="1" quotePrefix="1">
      <alignment horizontal="right"/>
      <protection/>
    </xf>
    <xf numFmtId="49" fontId="9" fillId="0" borderId="11" xfId="60" applyNumberFormat="1" applyFont="1" applyFill="1" applyBorder="1" applyAlignment="1">
      <alignment horizontal="right"/>
      <protection/>
    </xf>
    <xf numFmtId="190" fontId="5" fillId="0" borderId="0" xfId="60" applyNumberFormat="1" applyFont="1" applyFill="1" applyBorder="1" applyAlignment="1">
      <alignment/>
      <protection/>
    </xf>
    <xf numFmtId="49" fontId="9" fillId="0" borderId="11" xfId="60" applyNumberFormat="1" applyFont="1" applyFill="1" applyBorder="1" applyAlignment="1">
      <alignment horizontal="right" wrapText="1"/>
      <protection/>
    </xf>
    <xf numFmtId="3" fontId="5" fillId="0" borderId="0" xfId="60" applyNumberFormat="1" applyFont="1" applyFill="1" applyBorder="1">
      <alignment/>
      <protection/>
    </xf>
    <xf numFmtId="4" fontId="9" fillId="0" borderId="0" xfId="43" applyFont="1" applyFill="1" applyBorder="1" applyAlignment="1">
      <alignment horizontal="right"/>
    </xf>
    <xf numFmtId="49" fontId="60" fillId="36" borderId="0" xfId="60" applyNumberFormat="1" applyFont="1" applyFill="1" applyBorder="1" applyAlignment="1">
      <alignment horizontal="right" vertical="top"/>
      <protection/>
    </xf>
    <xf numFmtId="1" fontId="60" fillId="36" borderId="0" xfId="60" applyNumberFormat="1" applyFont="1" applyFill="1" applyBorder="1" applyAlignment="1">
      <alignment horizontal="right"/>
      <protection/>
    </xf>
    <xf numFmtId="177" fontId="61" fillId="36" borderId="0" xfId="60" applyNumberFormat="1" applyFont="1" applyFill="1" applyBorder="1" applyAlignment="1">
      <alignment horizontal="right"/>
      <protection/>
    </xf>
    <xf numFmtId="177" fontId="60" fillId="36" borderId="0" xfId="63" applyNumberFormat="1" applyFont="1" applyFill="1" applyBorder="1" applyAlignment="1">
      <alignment horizontal="right"/>
    </xf>
    <xf numFmtId="176" fontId="60" fillId="36" borderId="0" xfId="60" applyNumberFormat="1" applyFont="1" applyFill="1" applyBorder="1" applyAlignment="1">
      <alignment horizontal="right"/>
      <protection/>
    </xf>
    <xf numFmtId="177" fontId="60" fillId="36" borderId="0" xfId="60" applyNumberFormat="1" applyFont="1" applyFill="1" applyBorder="1" applyAlignment="1">
      <alignment horizontal="right"/>
      <protection/>
    </xf>
    <xf numFmtId="191" fontId="61" fillId="36" borderId="0" xfId="60" applyNumberFormat="1" applyFont="1" applyFill="1" applyBorder="1" applyAlignment="1">
      <alignment horizontal="right"/>
      <protection/>
    </xf>
    <xf numFmtId="191" fontId="60" fillId="36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49" fontId="62" fillId="0" borderId="0" xfId="60" applyNumberFormat="1" applyFont="1" applyFill="1" applyBorder="1">
      <alignment/>
      <protection/>
    </xf>
    <xf numFmtId="49" fontId="63" fillId="0" borderId="0" xfId="60" applyNumberFormat="1" applyFont="1" applyFill="1" applyBorder="1" applyAlignment="1">
      <alignment horizontal="left"/>
      <protection/>
    </xf>
    <xf numFmtId="49" fontId="60" fillId="36" borderId="0" xfId="60" applyNumberFormat="1" applyFont="1" applyFill="1" applyBorder="1" applyAlignment="1">
      <alignment horizontal="right"/>
      <protection/>
    </xf>
    <xf numFmtId="174" fontId="61" fillId="36" borderId="0" xfId="60" applyNumberFormat="1" applyFont="1" applyFill="1" applyBorder="1" applyAlignment="1">
      <alignment horizontal="right"/>
      <protection/>
    </xf>
    <xf numFmtId="174" fontId="61" fillId="36" borderId="0" xfId="63" applyNumberFormat="1" applyFont="1" applyFill="1" applyBorder="1" applyAlignment="1">
      <alignment horizontal="right"/>
    </xf>
    <xf numFmtId="4" fontId="61" fillId="36" borderId="0" xfId="60" applyNumberFormat="1" applyFont="1" applyFill="1" applyBorder="1" applyAlignment="1">
      <alignment horizontal="right"/>
      <protection/>
    </xf>
    <xf numFmtId="3" fontId="61" fillId="36" borderId="0" xfId="60" applyNumberFormat="1" applyFont="1" applyFill="1" applyBorder="1" applyAlignment="1">
      <alignment horizontal="right"/>
      <protection/>
    </xf>
  </cellXfs>
  <cellStyles count="67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RowLevel_6" xfId="13"/>
    <cellStyle name="_Data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inancial Statements P6 2004 final 2" xfId="60"/>
    <cellStyle name="Note" xfId="61"/>
    <cellStyle name="Output" xfId="62"/>
    <cellStyle name="Percent" xfId="63"/>
    <cellStyle name="SAPError" xfId="64"/>
    <cellStyle name="SAPKey" xfId="65"/>
    <cellStyle name="SAPLocked" xfId="66"/>
    <cellStyle name="SAPOutput" xfId="67"/>
    <cellStyle name="SAPSpace" xfId="68"/>
    <cellStyle name="SAPText" xfId="69"/>
    <cellStyle name="SAPUnLocked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_Flow_Statement_Fin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Group_FinSummary"/>
    </sheetNames>
  </externalBook>
</externalLink>
</file>

<file path=xl/theme/theme1.xml><?xml version="1.0" encoding="utf-8"?>
<a:theme xmlns:a="http://schemas.openxmlformats.org/drawingml/2006/main" name="Office Theme">
  <a:themeElements>
    <a:clrScheme name="Strauman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95AFA"/>
      </a:accent1>
      <a:accent2>
        <a:srgbClr val="B98C3C"/>
      </a:accent2>
      <a:accent3>
        <a:srgbClr val="36393A"/>
      </a:accent3>
      <a:accent4>
        <a:srgbClr val="D52B1E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I66"/>
  <sheetViews>
    <sheetView showGridLines="0" showZeros="0" tabSelected="1" zoomScaleSheetLayoutView="85" zoomScalePageLayoutView="0" workbookViewId="0" topLeftCell="A1">
      <selection activeCell="A1" sqref="A1"/>
    </sheetView>
  </sheetViews>
  <sheetFormatPr defaultColWidth="7.10546875" defaultRowHeight="15.75"/>
  <cols>
    <col min="1" max="1" width="48.3359375" style="8" customWidth="1"/>
    <col min="2" max="2" width="10.5546875" style="6" customWidth="1"/>
    <col min="3" max="6" width="10.5546875" style="5" customWidth="1"/>
    <col min="7" max="7" width="4.4453125" style="2" customWidth="1"/>
    <col min="8" max="16384" width="7.10546875" style="2" customWidth="1"/>
  </cols>
  <sheetData>
    <row r="2" spans="1:6" s="9" customFormat="1" ht="23.25">
      <c r="A2" s="81" t="s">
        <v>53</v>
      </c>
      <c r="B2" s="7"/>
      <c r="C2" s="18"/>
      <c r="D2" s="18"/>
      <c r="E2" s="18"/>
      <c r="F2" s="18"/>
    </row>
    <row r="3" spans="1:6" s="9" customFormat="1" ht="12" customHeight="1">
      <c r="A3" s="23"/>
      <c r="B3" s="7"/>
      <c r="C3" s="18"/>
      <c r="D3" s="18"/>
      <c r="E3" s="18"/>
      <c r="F3" s="18"/>
    </row>
    <row r="4" ht="12" customHeight="1">
      <c r="A4" s="21"/>
    </row>
    <row r="5" spans="1:6" ht="12" customHeight="1">
      <c r="A5" s="82" t="s">
        <v>52</v>
      </c>
      <c r="B5" s="66" t="s">
        <v>31</v>
      </c>
      <c r="C5" s="67" t="s">
        <v>32</v>
      </c>
      <c r="D5" s="69" t="s">
        <v>33</v>
      </c>
      <c r="E5" s="64" t="s">
        <v>34</v>
      </c>
      <c r="F5" s="83" t="s">
        <v>37</v>
      </c>
    </row>
    <row r="6" spans="1:6" ht="12" customHeight="1">
      <c r="A6" s="42"/>
      <c r="B6" s="26"/>
      <c r="C6" s="27"/>
      <c r="D6" s="27"/>
      <c r="E6" s="27"/>
      <c r="F6" s="73"/>
    </row>
    <row r="7" spans="1:6" ht="12" customHeight="1">
      <c r="A7" s="42"/>
      <c r="B7" s="26"/>
      <c r="C7" s="27"/>
      <c r="D7" s="27"/>
      <c r="E7" s="27"/>
      <c r="F7" s="73"/>
    </row>
    <row r="8" spans="1:6" ht="12" customHeight="1">
      <c r="A8" s="43" t="s">
        <v>12</v>
      </c>
      <c r="B8" s="34">
        <v>1596.2</v>
      </c>
      <c r="C8" s="34">
        <v>1425.851057</v>
      </c>
      <c r="D8" s="34">
        <v>2021.9</v>
      </c>
      <c r="E8" s="49">
        <v>2320.784894</v>
      </c>
      <c r="F8" s="84">
        <f>2411819.277/1000</f>
        <v>2411.8192769999996</v>
      </c>
    </row>
    <row r="9" spans="1:6" s="1" customFormat="1" ht="12" customHeight="1">
      <c r="A9" s="44" t="s">
        <v>0</v>
      </c>
      <c r="B9" s="35">
        <v>17.1</v>
      </c>
      <c r="C9" s="35">
        <v>-10.7</v>
      </c>
      <c r="D9" s="35">
        <v>41.8</v>
      </c>
      <c r="E9" s="49">
        <v>14.8</v>
      </c>
      <c r="F9" s="84">
        <v>3.923</v>
      </c>
    </row>
    <row r="10" spans="1:6" s="1" customFormat="1" ht="12" customHeight="1">
      <c r="A10" s="44"/>
      <c r="B10" s="36"/>
      <c r="C10" s="36"/>
      <c r="D10" s="36"/>
      <c r="E10" s="50"/>
      <c r="F10" s="84"/>
    </row>
    <row r="11" spans="1:6" ht="12" customHeight="1">
      <c r="A11" s="43" t="s">
        <v>1</v>
      </c>
      <c r="B11" s="34">
        <v>1200.5</v>
      </c>
      <c r="C11" s="34">
        <v>1029.777756</v>
      </c>
      <c r="D11" s="34">
        <v>1540</v>
      </c>
      <c r="E11" s="49">
        <v>1754.7355400000001</v>
      </c>
      <c r="F11" s="84">
        <f>1787265.464/1000</f>
        <v>1787.2654639999998</v>
      </c>
    </row>
    <row r="12" spans="1:6" s="1" customFormat="1" ht="12" customHeight="1">
      <c r="A12" s="44" t="s">
        <v>2</v>
      </c>
      <c r="B12" s="35">
        <v>75.2</v>
      </c>
      <c r="C12" s="35">
        <v>72.22197234027088</v>
      </c>
      <c r="D12" s="35">
        <v>76.2</v>
      </c>
      <c r="E12" s="49">
        <v>75.6</v>
      </c>
      <c r="F12" s="84">
        <v>74.1044522301</v>
      </c>
    </row>
    <row r="13" spans="1:6" s="1" customFormat="1" ht="12" customHeight="1">
      <c r="A13" s="44"/>
      <c r="B13" s="36"/>
      <c r="C13" s="36"/>
      <c r="D13" s="36"/>
      <c r="E13" s="50"/>
      <c r="F13" s="84"/>
    </row>
    <row r="14" spans="1:6" ht="12" customHeight="1">
      <c r="A14" s="43" t="s">
        <v>13</v>
      </c>
      <c r="B14" s="34">
        <v>480.6</v>
      </c>
      <c r="C14" s="34">
        <v>405.98258000000004</v>
      </c>
      <c r="D14" s="34">
        <v>652.4</v>
      </c>
      <c r="E14" s="49">
        <v>701.849291</v>
      </c>
      <c r="F14" s="84">
        <f>700522.595/1000</f>
        <v>700.522595</v>
      </c>
    </row>
    <row r="15" spans="1:6" s="1" customFormat="1" ht="12" customHeight="1">
      <c r="A15" s="44" t="s">
        <v>2</v>
      </c>
      <c r="B15" s="35">
        <v>30.1</v>
      </c>
      <c r="C15" s="35">
        <v>28.47300059896789</v>
      </c>
      <c r="D15" s="35">
        <v>32.3</v>
      </c>
      <c r="E15" s="51">
        <v>30.2</v>
      </c>
      <c r="F15" s="85">
        <v>29.0454016054</v>
      </c>
    </row>
    <row r="16" spans="1:7" ht="12" customHeight="1">
      <c r="A16" s="44" t="s">
        <v>0</v>
      </c>
      <c r="B16" s="35">
        <v>21.7</v>
      </c>
      <c r="C16" s="35">
        <v>-15.532000000000002</v>
      </c>
      <c r="D16" s="35">
        <v>60.7</v>
      </c>
      <c r="E16" s="51">
        <v>7.6</v>
      </c>
      <c r="F16" s="85">
        <f>((F14-E14)/E14)*100</f>
        <v>-0.18902861583142497</v>
      </c>
      <c r="G16" s="1"/>
    </row>
    <row r="17" spans="1:6" s="1" customFormat="1" ht="12" customHeight="1">
      <c r="A17" s="44"/>
      <c r="B17" s="36"/>
      <c r="C17" s="36"/>
      <c r="D17" s="36"/>
      <c r="E17" s="50"/>
      <c r="F17" s="84"/>
    </row>
    <row r="18" spans="1:6" s="1" customFormat="1" ht="12" customHeight="1">
      <c r="A18" s="43" t="s">
        <v>14</v>
      </c>
      <c r="B18" s="34">
        <v>387.1</v>
      </c>
      <c r="C18" s="34">
        <v>156.540825</v>
      </c>
      <c r="D18" s="34">
        <v>542.6</v>
      </c>
      <c r="E18" s="49">
        <v>535.34986</v>
      </c>
      <c r="F18" s="84">
        <f>410972.708/1000</f>
        <v>410.972708</v>
      </c>
    </row>
    <row r="19" spans="1:6" s="1" customFormat="1" ht="12" customHeight="1">
      <c r="A19" s="44" t="s">
        <v>2</v>
      </c>
      <c r="B19" s="35">
        <v>24.3</v>
      </c>
      <c r="C19" s="35">
        <v>10.97876417256112</v>
      </c>
      <c r="D19" s="35">
        <v>26.8</v>
      </c>
      <c r="E19" s="49">
        <v>23.1</v>
      </c>
      <c r="F19" s="85">
        <v>17.0399462314</v>
      </c>
    </row>
    <row r="20" spans="1:6" s="1" customFormat="1" ht="12" customHeight="1">
      <c r="A20" s="44" t="s">
        <v>0</v>
      </c>
      <c r="B20" s="35">
        <v>13</v>
      </c>
      <c r="C20" s="35">
        <v>-59.565</v>
      </c>
      <c r="D20" s="35">
        <v>246.6</v>
      </c>
      <c r="E20" s="49">
        <v>-1.3</v>
      </c>
      <c r="F20" s="85">
        <f>((F18-E18)/E18)*100</f>
        <v>-23.23287279836031</v>
      </c>
    </row>
    <row r="21" spans="1:6" s="1" customFormat="1" ht="12" customHeight="1">
      <c r="A21" s="44"/>
      <c r="B21" s="36"/>
      <c r="C21" s="36"/>
      <c r="D21" s="36"/>
      <c r="E21" s="50"/>
      <c r="F21" s="84"/>
    </row>
    <row r="22" spans="1:6" s="1" customFormat="1" ht="12" customHeight="1">
      <c r="A22" s="43" t="s">
        <v>3</v>
      </c>
      <c r="B22" s="34">
        <v>308</v>
      </c>
      <c r="C22" s="34">
        <v>92.26759000000101</v>
      </c>
      <c r="D22" s="34">
        <v>399.3</v>
      </c>
      <c r="E22" s="49">
        <v>434.780373</v>
      </c>
      <c r="F22" s="84">
        <f>246810.335/1000</f>
        <v>246.81033499999998</v>
      </c>
    </row>
    <row r="23" spans="1:6" s="1" customFormat="1" ht="12" customHeight="1">
      <c r="A23" s="44" t="s">
        <v>2</v>
      </c>
      <c r="B23" s="35">
        <v>19.3</v>
      </c>
      <c r="C23" s="35">
        <v>6.47105386968907</v>
      </c>
      <c r="D23" s="35">
        <v>19.7</v>
      </c>
      <c r="E23" s="49">
        <v>18.7</v>
      </c>
      <c r="F23" s="84">
        <v>10.2333677052</v>
      </c>
    </row>
    <row r="24" spans="1:6" s="1" customFormat="1" ht="12" customHeight="1">
      <c r="A24" s="44" t="s">
        <v>0</v>
      </c>
      <c r="B24" s="35">
        <v>10.9</v>
      </c>
      <c r="C24" s="35">
        <v>-70.04599999999999</v>
      </c>
      <c r="D24" s="35">
        <v>332.7</v>
      </c>
      <c r="E24" s="49">
        <v>8.9</v>
      </c>
      <c r="F24" s="85">
        <f>((F22-E22)/E22)*100</f>
        <v>-43.233331050111595</v>
      </c>
    </row>
    <row r="25" spans="1:6" s="1" customFormat="1" ht="12" customHeight="1">
      <c r="A25" s="44"/>
      <c r="B25" s="35"/>
      <c r="C25" s="35"/>
      <c r="D25" s="35"/>
      <c r="E25" s="50"/>
      <c r="F25" s="84"/>
    </row>
    <row r="26" spans="1:6" s="1" customFormat="1" ht="12" customHeight="1">
      <c r="A26" s="47" t="s">
        <v>35</v>
      </c>
      <c r="B26" s="37">
        <v>1.933</v>
      </c>
      <c r="C26" s="37">
        <v>0.574711948585358</v>
      </c>
      <c r="D26" s="37">
        <v>2.49</v>
      </c>
      <c r="E26" s="52">
        <v>2.73</v>
      </c>
      <c r="F26" s="86">
        <v>1.5437712803</v>
      </c>
    </row>
    <row r="27" spans="1:6" s="1" customFormat="1" ht="12" customHeight="1">
      <c r="A27" s="44"/>
      <c r="B27" s="38"/>
      <c r="C27" s="38"/>
      <c r="D27" s="38"/>
      <c r="E27" s="53"/>
      <c r="F27" s="84"/>
    </row>
    <row r="28" spans="1:6" s="1" customFormat="1" ht="12" customHeight="1">
      <c r="A28" s="47" t="s">
        <v>36</v>
      </c>
      <c r="B28" s="34">
        <v>208.6</v>
      </c>
      <c r="C28" s="34">
        <v>-30.56426243999999</v>
      </c>
      <c r="D28" s="48">
        <v>250.3</v>
      </c>
      <c r="E28" s="53">
        <v>258.6369536600001</v>
      </c>
      <c r="F28" s="84">
        <f>66211.829353333/1000</f>
        <v>66.211829353333</v>
      </c>
    </row>
    <row r="29" spans="1:6" s="1" customFormat="1" ht="12" customHeight="1">
      <c r="A29" s="42" t="s">
        <v>26</v>
      </c>
      <c r="B29" s="39">
        <v>18.9</v>
      </c>
      <c r="C29" s="39">
        <v>-239.11432874666667</v>
      </c>
      <c r="D29" s="39">
        <v>280.9</v>
      </c>
      <c r="E29" s="53">
        <v>8.3</v>
      </c>
      <c r="F29" s="84">
        <f>F28-E28</f>
        <v>-192.42512430666707</v>
      </c>
    </row>
    <row r="30" spans="1:6" s="1" customFormat="1" ht="12" customHeight="1">
      <c r="A30" s="42" t="s">
        <v>27</v>
      </c>
      <c r="B30" s="39">
        <v>10</v>
      </c>
      <c r="C30" s="39">
        <v>-114.65559948327044</v>
      </c>
      <c r="D30" s="39">
        <v>919</v>
      </c>
      <c r="E30" s="53">
        <v>3.3</v>
      </c>
      <c r="F30" s="85">
        <f>((F28-E28)/E28)*100</f>
        <v>-74.39970258837259</v>
      </c>
    </row>
    <row r="31" spans="1:6" s="1" customFormat="1" ht="12" customHeight="1">
      <c r="A31" s="44" t="s">
        <v>28</v>
      </c>
      <c r="B31" s="35">
        <v>13.1</v>
      </c>
      <c r="C31" s="35">
        <v>-2.143580305246426</v>
      </c>
      <c r="D31" s="35">
        <v>12.4</v>
      </c>
      <c r="E31" s="53">
        <v>11.1</v>
      </c>
      <c r="F31" s="84">
        <f>F28/F8*100</f>
        <v>2.7453064159803966</v>
      </c>
    </row>
    <row r="32" spans="1:6" s="1" customFormat="1" ht="12" customHeight="1">
      <c r="A32" s="44"/>
      <c r="B32" s="38"/>
      <c r="C32" s="38"/>
      <c r="D32" s="38"/>
      <c r="E32" s="50"/>
      <c r="F32" s="84"/>
    </row>
    <row r="33" spans="1:6" ht="12" customHeight="1">
      <c r="A33" s="43" t="s">
        <v>4</v>
      </c>
      <c r="B33" s="40">
        <v>7590</v>
      </c>
      <c r="C33" s="40">
        <v>7340</v>
      </c>
      <c r="D33" s="40">
        <v>9054</v>
      </c>
      <c r="E33" s="54">
        <v>10478</v>
      </c>
      <c r="F33" s="87">
        <v>11109</v>
      </c>
    </row>
    <row r="34" spans="1:9" ht="12" customHeight="1">
      <c r="A34" s="43" t="s">
        <v>5</v>
      </c>
      <c r="B34" s="40">
        <v>6837</v>
      </c>
      <c r="C34" s="40">
        <v>7408.7</v>
      </c>
      <c r="D34" s="40">
        <v>8256</v>
      </c>
      <c r="E34" s="54">
        <v>10203</v>
      </c>
      <c r="F34" s="87">
        <v>10755</v>
      </c>
      <c r="I34" s="70"/>
    </row>
    <row r="35" spans="1:9" s="1" customFormat="1" ht="12" customHeight="1">
      <c r="A35" s="44" t="s">
        <v>22</v>
      </c>
      <c r="B35" s="41">
        <v>233</v>
      </c>
      <c r="C35" s="41">
        <v>192.45630906906746</v>
      </c>
      <c r="D35" s="41">
        <v>244.90067829457365</v>
      </c>
      <c r="E35" s="54">
        <v>227.461030481231</v>
      </c>
      <c r="F35" s="87">
        <f>F8*1000/F34</f>
        <v>224.25097880055785</v>
      </c>
      <c r="I35" s="70"/>
    </row>
    <row r="36" spans="1:5" s="15" customFormat="1" ht="12" customHeight="1">
      <c r="A36" s="12"/>
      <c r="B36" s="13"/>
      <c r="C36" s="13"/>
      <c r="D36" s="13"/>
      <c r="E36" s="14"/>
    </row>
    <row r="37" spans="1:6" ht="12" customHeight="1">
      <c r="A37" s="46"/>
      <c r="F37" s="19"/>
    </row>
    <row r="38" ht="12" customHeight="1">
      <c r="A38" s="43"/>
    </row>
    <row r="39" ht="12.75">
      <c r="A39" s="46"/>
    </row>
    <row r="40" ht="12.75">
      <c r="A40" s="46"/>
    </row>
    <row r="41" ht="12.75">
      <c r="A41" s="43"/>
    </row>
    <row r="42" ht="12.75">
      <c r="A42" s="46"/>
    </row>
    <row r="43" ht="12.75">
      <c r="A43" s="46"/>
    </row>
    <row r="44" ht="12.75">
      <c r="A44" s="46"/>
    </row>
    <row r="45" ht="12.75">
      <c r="A45" s="43"/>
    </row>
    <row r="46" ht="12.75">
      <c r="A46" s="46"/>
    </row>
    <row r="47" ht="12.75">
      <c r="A47" s="46"/>
    </row>
    <row r="48" ht="12.75">
      <c r="A48" s="46"/>
    </row>
    <row r="49" ht="12.75">
      <c r="A49" s="43"/>
    </row>
    <row r="50" ht="12.75">
      <c r="A50" s="46"/>
    </row>
    <row r="51" ht="12.75">
      <c r="A51" s="46"/>
    </row>
    <row r="52" ht="12.75">
      <c r="A52" s="46"/>
    </row>
    <row r="53" ht="12.75">
      <c r="A53" s="43"/>
    </row>
    <row r="54" ht="12.75">
      <c r="A54" s="46"/>
    </row>
    <row r="55" ht="12.75">
      <c r="A55" s="46"/>
    </row>
    <row r="56" ht="15">
      <c r="A56" s="46"/>
    </row>
    <row r="57" ht="12.75">
      <c r="A57" s="43"/>
    </row>
    <row r="58" ht="12.75">
      <c r="A58" s="46"/>
    </row>
    <row r="59" ht="12.75">
      <c r="A59" s="43"/>
    </row>
    <row r="60" ht="12.75">
      <c r="A60" s="43"/>
    </row>
    <row r="61" ht="12.75">
      <c r="A61" s="43"/>
    </row>
    <row r="62" ht="12.75">
      <c r="A62" s="46"/>
    </row>
    <row r="63" ht="12.75">
      <c r="A63" s="46"/>
    </row>
    <row r="64" ht="12.75">
      <c r="A64" s="43"/>
    </row>
    <row r="65" ht="12.75">
      <c r="A65" s="43"/>
    </row>
    <row r="66" ht="12.75">
      <c r="A66" s="46"/>
    </row>
  </sheetData>
  <sheetProtection/>
  <printOptions horizontalCentered="1"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85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G61"/>
  <sheetViews>
    <sheetView showGridLines="0" showZeros="0" zoomScaleSheetLayoutView="100" zoomScalePageLayoutView="0" workbookViewId="0" topLeftCell="A1">
      <selection activeCell="A1" sqref="A1"/>
    </sheetView>
  </sheetViews>
  <sheetFormatPr defaultColWidth="7.10546875" defaultRowHeight="15.75"/>
  <cols>
    <col min="1" max="1" width="48.3359375" style="22" customWidth="1"/>
    <col min="2" max="2" width="10.5546875" style="6" customWidth="1"/>
    <col min="3" max="6" width="10.5546875" style="5" customWidth="1"/>
    <col min="7" max="7" width="7.4453125" style="2" bestFit="1" customWidth="1"/>
    <col min="8" max="16384" width="7.10546875" style="2" customWidth="1"/>
  </cols>
  <sheetData>
    <row r="2" spans="1:6" s="9" customFormat="1" ht="23.25">
      <c r="A2" s="81" t="s">
        <v>48</v>
      </c>
      <c r="B2" s="7"/>
      <c r="C2" s="18"/>
      <c r="D2" s="18"/>
      <c r="E2" s="18"/>
      <c r="F2" s="18"/>
    </row>
    <row r="3" spans="1:6" s="9" customFormat="1" ht="12" customHeight="1">
      <c r="A3" s="23"/>
      <c r="B3" s="7"/>
      <c r="C3" s="18"/>
      <c r="D3" s="18"/>
      <c r="E3" s="18"/>
      <c r="F3" s="18"/>
    </row>
    <row r="4" spans="1:6" s="10" customFormat="1" ht="12" customHeight="1">
      <c r="A4" s="21"/>
      <c r="B4" s="5"/>
      <c r="C4" s="5"/>
      <c r="D4" s="5"/>
      <c r="E4" s="5"/>
      <c r="F4" s="5"/>
    </row>
    <row r="5" spans="1:6" s="10" customFormat="1" ht="12" customHeight="1">
      <c r="A5" s="82" t="s">
        <v>51</v>
      </c>
      <c r="B5" s="66" t="s">
        <v>31</v>
      </c>
      <c r="C5" s="67" t="s">
        <v>32</v>
      </c>
      <c r="D5" s="69" t="s">
        <v>33</v>
      </c>
      <c r="E5" s="65" t="s">
        <v>34</v>
      </c>
      <c r="F5" s="72" t="s">
        <v>37</v>
      </c>
    </row>
    <row r="6" spans="1:6" s="10" customFormat="1" ht="12" customHeight="1">
      <c r="A6" s="21"/>
      <c r="B6" s="26"/>
      <c r="C6" s="27"/>
      <c r="D6" s="27"/>
      <c r="E6" s="55"/>
      <c r="F6" s="73"/>
    </row>
    <row r="7" spans="1:6" s="10" customFormat="1" ht="12" customHeight="1">
      <c r="A7" s="21"/>
      <c r="B7" s="26"/>
      <c r="C7" s="27"/>
      <c r="D7" s="27"/>
      <c r="E7" s="55"/>
      <c r="F7" s="73"/>
    </row>
    <row r="8" spans="1:6" s="10" customFormat="1" ht="12" customHeight="1">
      <c r="A8" s="45" t="s">
        <v>16</v>
      </c>
      <c r="B8" s="28">
        <v>260.2</v>
      </c>
      <c r="C8" s="28">
        <v>632.200918</v>
      </c>
      <c r="D8" s="28">
        <v>880.423107</v>
      </c>
      <c r="E8" s="56">
        <v>696.103215</v>
      </c>
      <c r="F8" s="74">
        <f>410309.785/1000</f>
        <v>410.309785</v>
      </c>
    </row>
    <row r="9" spans="1:6" s="10" customFormat="1" ht="12" customHeight="1">
      <c r="A9" s="63" t="s">
        <v>45</v>
      </c>
      <c r="B9" s="28">
        <v>20.2</v>
      </c>
      <c r="C9" s="28">
        <v>116.17112399999999</v>
      </c>
      <c r="D9" s="28">
        <v>376.10062300000004</v>
      </c>
      <c r="E9" s="56">
        <v>207.47421</v>
      </c>
      <c r="F9" s="74">
        <f>172284.012/1000</f>
        <v>172.284012</v>
      </c>
    </row>
    <row r="10" spans="1:6" s="10" customFormat="1" ht="12" customHeight="1">
      <c r="A10" s="45"/>
      <c r="B10" s="28"/>
      <c r="C10" s="28"/>
      <c r="D10" s="28"/>
      <c r="E10" s="56"/>
      <c r="F10" s="74"/>
    </row>
    <row r="11" spans="1:7" s="10" customFormat="1" ht="12" customHeight="1">
      <c r="A11" s="45" t="s">
        <v>6</v>
      </c>
      <c r="B11" s="28">
        <v>265.6</v>
      </c>
      <c r="C11" s="28">
        <v>167.959576</v>
      </c>
      <c r="D11" s="28">
        <v>124</v>
      </c>
      <c r="E11" s="56">
        <v>229.346597</v>
      </c>
      <c r="F11" s="74">
        <f>287055.451/1000</f>
        <v>287.055451</v>
      </c>
      <c r="G11" s="68"/>
    </row>
    <row r="12" spans="1:6" s="11" customFormat="1" ht="12" customHeight="1">
      <c r="A12" s="21" t="s">
        <v>29</v>
      </c>
      <c r="B12" s="29">
        <v>16.6</v>
      </c>
      <c r="C12" s="29">
        <v>11.779601745598033</v>
      </c>
      <c r="D12" s="29">
        <v>6.1</v>
      </c>
      <c r="E12" s="3">
        <v>9.9</v>
      </c>
      <c r="F12" s="75">
        <v>11.90202988</v>
      </c>
    </row>
    <row r="13" spans="1:6" s="11" customFormat="1" ht="12" customHeight="1">
      <c r="A13" s="21"/>
      <c r="B13" s="29"/>
      <c r="C13" s="29"/>
      <c r="D13" s="29"/>
      <c r="E13" s="4"/>
      <c r="F13" s="75"/>
    </row>
    <row r="14" spans="1:6" s="11" customFormat="1" ht="12" customHeight="1">
      <c r="A14" s="45" t="s">
        <v>17</v>
      </c>
      <c r="B14" s="28">
        <v>234.6</v>
      </c>
      <c r="C14" s="28">
        <v>216.569587</v>
      </c>
      <c r="D14" s="28">
        <v>249.2</v>
      </c>
      <c r="E14" s="56">
        <v>321.171851</v>
      </c>
      <c r="F14" s="74">
        <f>366912.016/1000</f>
        <v>366.912016</v>
      </c>
    </row>
    <row r="15" spans="1:6" s="11" customFormat="1" ht="12" customHeight="1">
      <c r="A15" s="21" t="s">
        <v>18</v>
      </c>
      <c r="B15" s="30">
        <v>175</v>
      </c>
      <c r="C15" s="30">
        <v>160</v>
      </c>
      <c r="D15" s="30">
        <v>166</v>
      </c>
      <c r="E15" s="57">
        <v>191</v>
      </c>
      <c r="F15" s="76">
        <v>192.7459550547</v>
      </c>
    </row>
    <row r="16" spans="1:6" s="11" customFormat="1" ht="12" customHeight="1">
      <c r="A16" s="21"/>
      <c r="B16" s="30"/>
      <c r="C16" s="30"/>
      <c r="D16" s="30"/>
      <c r="E16" s="57"/>
      <c r="F16" s="74"/>
    </row>
    <row r="17" spans="1:6" s="11" customFormat="1" ht="12" customHeight="1">
      <c r="A17" s="45" t="s">
        <v>7</v>
      </c>
      <c r="B17" s="28">
        <v>281.2</v>
      </c>
      <c r="C17" s="28">
        <v>236</v>
      </c>
      <c r="D17" s="28">
        <v>287.3</v>
      </c>
      <c r="E17" s="56">
        <v>416.366311</v>
      </c>
      <c r="F17" s="74">
        <f>466491.493/1000</f>
        <v>466.491493</v>
      </c>
    </row>
    <row r="18" spans="1:6" s="11" customFormat="1" ht="12" customHeight="1">
      <c r="A18" s="21" t="s">
        <v>19</v>
      </c>
      <c r="B18" s="31">
        <v>57</v>
      </c>
      <c r="C18" s="31">
        <v>47</v>
      </c>
      <c r="D18" s="31">
        <v>48</v>
      </c>
      <c r="E18" s="58">
        <v>63</v>
      </c>
      <c r="F18" s="76">
        <v>67.2477499908</v>
      </c>
    </row>
    <row r="19" spans="1:6" s="11" customFormat="1" ht="12" customHeight="1">
      <c r="A19" s="45"/>
      <c r="B19" s="28"/>
      <c r="C19" s="28"/>
      <c r="D19" s="28"/>
      <c r="E19" s="59"/>
      <c r="F19" s="74"/>
    </row>
    <row r="20" spans="1:6" s="11" customFormat="1" ht="12" customHeight="1" collapsed="1">
      <c r="A20" s="45" t="s">
        <v>8</v>
      </c>
      <c r="B20" s="28">
        <v>2390</v>
      </c>
      <c r="C20" s="28">
        <v>2548.613562</v>
      </c>
      <c r="D20" s="28">
        <v>2968</v>
      </c>
      <c r="E20" s="56">
        <v>3373.435054</v>
      </c>
      <c r="F20" s="74">
        <f>3321979.155/1000</f>
        <v>3321.979155</v>
      </c>
    </row>
    <row r="21" spans="1:6" s="11" customFormat="1" ht="12" customHeight="1">
      <c r="A21" s="21" t="s">
        <v>39</v>
      </c>
      <c r="B21" s="32">
        <v>13.6</v>
      </c>
      <c r="C21" s="32">
        <v>3.8592157659122592</v>
      </c>
      <c r="D21" s="32">
        <v>14.3</v>
      </c>
      <c r="E21" s="60">
        <v>13.6</v>
      </c>
      <c r="F21" s="77">
        <v>7.2643478911</v>
      </c>
    </row>
    <row r="22" spans="1:6" s="11" customFormat="1" ht="12" customHeight="1">
      <c r="A22" s="21" t="s">
        <v>40</v>
      </c>
      <c r="B22" s="32">
        <v>15.274062269219296</v>
      </c>
      <c r="C22" s="32">
        <v>10.920350510219153</v>
      </c>
      <c r="D22" s="32">
        <v>16.2975171152023</v>
      </c>
      <c r="E22" s="60">
        <v>15.045790424468878</v>
      </c>
      <c r="F22" s="77">
        <v>12.986941441293146</v>
      </c>
    </row>
    <row r="23" spans="1:6" s="11" customFormat="1" ht="12" customHeight="1">
      <c r="A23" s="45"/>
      <c r="B23" s="28"/>
      <c r="C23" s="28"/>
      <c r="D23" s="28"/>
      <c r="E23" s="59"/>
      <c r="F23" s="74"/>
    </row>
    <row r="24" spans="1:6" s="11" customFormat="1" ht="12" customHeight="1">
      <c r="A24" s="45" t="s">
        <v>9</v>
      </c>
      <c r="B24" s="28">
        <v>1367.2</v>
      </c>
      <c r="C24" s="28">
        <v>1209.943184</v>
      </c>
      <c r="D24" s="28">
        <v>1500.4</v>
      </c>
      <c r="E24" s="56">
        <v>1853.844482</v>
      </c>
      <c r="F24" s="74">
        <f>1838606.115/1000</f>
        <v>1838.606115</v>
      </c>
    </row>
    <row r="25" spans="1:6" s="11" customFormat="1" ht="12" customHeight="1">
      <c r="A25" s="21" t="s">
        <v>10</v>
      </c>
      <c r="B25" s="33">
        <v>57.2</v>
      </c>
      <c r="C25" s="33">
        <v>47.474564290182485</v>
      </c>
      <c r="D25" s="33">
        <v>50.6</v>
      </c>
      <c r="E25" s="3">
        <v>55</v>
      </c>
      <c r="F25" s="75">
        <v>55.3467083691</v>
      </c>
    </row>
    <row r="26" spans="1:6" s="11" customFormat="1" ht="12" customHeight="1">
      <c r="A26" s="21" t="s">
        <v>41</v>
      </c>
      <c r="B26" s="29">
        <v>24</v>
      </c>
      <c r="C26" s="29">
        <v>7.69882274462534</v>
      </c>
      <c r="D26" s="29">
        <v>28.8</v>
      </c>
      <c r="E26" s="3">
        <v>24.9</v>
      </c>
      <c r="F26" s="75">
        <v>12.8136766636</v>
      </c>
    </row>
    <row r="27" spans="1:6" s="11" customFormat="1" ht="12" customHeight="1">
      <c r="A27" s="21" t="s">
        <v>42</v>
      </c>
      <c r="B27" s="29">
        <v>26.3429461612198</v>
      </c>
      <c r="C27" s="29">
        <v>21.78521440590516</v>
      </c>
      <c r="D27" s="29">
        <v>32.83548944114062</v>
      </c>
      <c r="E27" s="3">
        <v>27.61183170348517</v>
      </c>
      <c r="F27" s="75">
        <v>22.907833018471333</v>
      </c>
    </row>
    <row r="28" spans="1:6" s="11" customFormat="1" ht="12" customHeight="1">
      <c r="A28" s="45"/>
      <c r="B28" s="28"/>
      <c r="C28" s="28"/>
      <c r="D28" s="28"/>
      <c r="E28" s="59"/>
      <c r="F28" s="74"/>
    </row>
    <row r="29" spans="1:6" s="11" customFormat="1" ht="12" customHeight="1">
      <c r="A29" s="45" t="s">
        <v>11</v>
      </c>
      <c r="B29" s="28">
        <v>1455</v>
      </c>
      <c r="C29" s="28">
        <v>1190.2655530000002</v>
      </c>
      <c r="D29" s="28">
        <v>1174.6</v>
      </c>
      <c r="E29" s="56">
        <v>1600.518224</v>
      </c>
      <c r="F29" s="74">
        <f>1639684.53/1000</f>
        <v>1639.68453</v>
      </c>
    </row>
    <row r="30" spans="1:6" s="11" customFormat="1" ht="12" customHeight="1">
      <c r="A30" s="21" t="s">
        <v>43</v>
      </c>
      <c r="B30" s="32">
        <v>28.4</v>
      </c>
      <c r="C30" s="32">
        <v>11.933556406043099</v>
      </c>
      <c r="D30" s="32">
        <v>43.7</v>
      </c>
      <c r="E30" s="60">
        <v>35.1</v>
      </c>
      <c r="F30" s="77">
        <v>23.7195563055</v>
      </c>
    </row>
    <row r="31" spans="1:6" s="11" customFormat="1" ht="12" customHeight="1">
      <c r="A31" s="21" t="s">
        <v>44</v>
      </c>
      <c r="B31" s="32">
        <v>30.865710662523345</v>
      </c>
      <c r="C31" s="32">
        <v>25.4046497412502</v>
      </c>
      <c r="D31" s="32">
        <v>44.603588204797894</v>
      </c>
      <c r="E31" s="60">
        <v>39.47007317825009</v>
      </c>
      <c r="F31" s="77">
        <v>35.0000310222572</v>
      </c>
    </row>
    <row r="32" spans="1:6" s="11" customFormat="1" ht="12" customHeight="1">
      <c r="A32" s="21"/>
      <c r="B32" s="32"/>
      <c r="C32" s="32"/>
      <c r="D32" s="32"/>
      <c r="E32" s="61"/>
      <c r="F32" s="77"/>
    </row>
    <row r="33" spans="1:6" s="11" customFormat="1" ht="12" customHeight="1">
      <c r="A33" s="45" t="s">
        <v>15</v>
      </c>
      <c r="B33" s="28">
        <v>378.5</v>
      </c>
      <c r="C33" s="28">
        <v>376.594</v>
      </c>
      <c r="D33" s="28">
        <v>560.3</v>
      </c>
      <c r="E33" s="56">
        <v>415.1548997832803</v>
      </c>
      <c r="F33" s="74">
        <f>503949.94998024/1000</f>
        <v>503.94994998024004</v>
      </c>
    </row>
    <row r="34" spans="1:6" s="11" customFormat="1" ht="12" customHeight="1">
      <c r="A34" s="21" t="s">
        <v>29</v>
      </c>
      <c r="B34" s="29">
        <v>23.7</v>
      </c>
      <c r="C34" s="29">
        <v>26.411875079880804</v>
      </c>
      <c r="D34" s="29">
        <v>27.7</v>
      </c>
      <c r="E34" s="3">
        <v>17.9</v>
      </c>
      <c r="F34" s="75">
        <v>20.8950129384</v>
      </c>
    </row>
    <row r="35" spans="1:6" s="11" customFormat="1" ht="12" customHeight="1">
      <c r="A35" s="21"/>
      <c r="B35" s="29"/>
      <c r="C35" s="29"/>
      <c r="D35" s="29"/>
      <c r="E35" s="4"/>
      <c r="F35" s="75"/>
    </row>
    <row r="36" spans="1:6" s="10" customFormat="1" ht="12" customHeight="1">
      <c r="A36" s="45" t="s">
        <v>25</v>
      </c>
      <c r="B36" s="28">
        <v>-239.3</v>
      </c>
      <c r="C36" s="28">
        <v>-140.36722732</v>
      </c>
      <c r="D36" s="28">
        <v>-167.8</v>
      </c>
      <c r="E36" s="56">
        <v>-440.4228070338243</v>
      </c>
      <c r="F36" s="78">
        <f>-369761.7321725/1000</f>
        <v>-369.7617321725</v>
      </c>
    </row>
    <row r="37" spans="1:6" s="11" customFormat="1" ht="12" customHeight="1">
      <c r="A37" s="21" t="s">
        <v>29</v>
      </c>
      <c r="B37" s="29">
        <v>15</v>
      </c>
      <c r="C37" s="29">
        <v>9.844452310140555</v>
      </c>
      <c r="D37" s="29">
        <v>8.3</v>
      </c>
      <c r="E37" s="3">
        <v>19</v>
      </c>
      <c r="F37" s="75">
        <v>15.3312371163</v>
      </c>
    </row>
    <row r="38" spans="1:6" s="11" customFormat="1" ht="12" customHeight="1">
      <c r="A38" s="21" t="s">
        <v>21</v>
      </c>
      <c r="B38" s="32">
        <v>-149.9</v>
      </c>
      <c r="C38" s="32">
        <v>-82.06995155</v>
      </c>
      <c r="D38" s="32">
        <v>-121</v>
      </c>
      <c r="E38" s="60">
        <v>-195.43400074</v>
      </c>
      <c r="F38" s="79">
        <f>-189432.89119/1000</f>
        <v>-189.43289119</v>
      </c>
    </row>
    <row r="39" spans="1:6" s="11" customFormat="1" ht="12" customHeight="1">
      <c r="A39" s="21" t="s">
        <v>23</v>
      </c>
      <c r="B39" s="32">
        <v>-77.1</v>
      </c>
      <c r="C39" s="32">
        <v>-55.136548960000006</v>
      </c>
      <c r="D39" s="32">
        <v>-39.7</v>
      </c>
      <c r="E39" s="60">
        <v>-157.6388341538243</v>
      </c>
      <c r="F39" s="79">
        <f>-(116767.08109739+54846.870168725)/1000</f>
        <v>-171.613951266115</v>
      </c>
    </row>
    <row r="40" spans="1:6" s="11" customFormat="1" ht="12" customHeight="1">
      <c r="A40" s="21" t="s">
        <v>24</v>
      </c>
      <c r="B40" s="32">
        <v>-12.3</v>
      </c>
      <c r="C40" s="32">
        <v>-3.1607268100000003</v>
      </c>
      <c r="D40" s="32">
        <v>-7.1</v>
      </c>
      <c r="E40" s="60">
        <v>-87.34997213999999</v>
      </c>
      <c r="F40" s="79">
        <f>-8714.88594/1000</f>
        <v>-8.71488594</v>
      </c>
    </row>
    <row r="41" spans="1:6" s="11" customFormat="1" ht="12" customHeight="1">
      <c r="A41" s="21"/>
      <c r="B41" s="32"/>
      <c r="C41" s="32"/>
      <c r="D41" s="32"/>
      <c r="E41" s="61"/>
      <c r="F41" s="77"/>
    </row>
    <row r="42" spans="1:6" s="11" customFormat="1" ht="12" customHeight="1">
      <c r="A42" s="21" t="s">
        <v>20</v>
      </c>
      <c r="B42" s="32">
        <v>229.6</v>
      </c>
      <c r="C42" s="32">
        <v>295.23582779000003</v>
      </c>
      <c r="D42" s="32">
        <v>440.6</v>
      </c>
      <c r="E42" s="60">
        <v>220.77510170328037</v>
      </c>
      <c r="F42" s="77">
        <f>315518.20314385/1000</f>
        <v>315.51820314385003</v>
      </c>
    </row>
    <row r="43" spans="1:6" s="11" customFormat="1" ht="12" customHeight="1">
      <c r="A43" s="21" t="s">
        <v>29</v>
      </c>
      <c r="B43" s="29">
        <v>14.4</v>
      </c>
      <c r="C43" s="29">
        <v>20.705937435792077</v>
      </c>
      <c r="D43" s="29">
        <v>21.8</v>
      </c>
      <c r="E43" s="3">
        <v>9.5</v>
      </c>
      <c r="F43" s="75">
        <v>13.0821660708</v>
      </c>
    </row>
    <row r="44" spans="1:6" s="11" customFormat="1" ht="12" customHeight="1">
      <c r="A44" s="21"/>
      <c r="B44" s="29"/>
      <c r="C44" s="29"/>
      <c r="D44" s="29"/>
      <c r="E44" s="3"/>
      <c r="F44" s="75"/>
    </row>
    <row r="45" spans="1:6" s="11" customFormat="1" ht="12" customHeight="1">
      <c r="A45" s="21" t="s">
        <v>30</v>
      </c>
      <c r="B45" s="32">
        <v>91.2</v>
      </c>
      <c r="C45" s="32">
        <v>91.3</v>
      </c>
      <c r="D45" s="32">
        <v>107.4</v>
      </c>
      <c r="E45" s="60">
        <v>127.4</v>
      </c>
      <c r="F45" s="77" t="s">
        <v>49</v>
      </c>
    </row>
    <row r="46" spans="1:6" s="11" customFormat="1" ht="12" customHeight="1">
      <c r="A46" s="21" t="s">
        <v>38</v>
      </c>
      <c r="B46" s="62">
        <v>5.75</v>
      </c>
      <c r="C46" s="62">
        <v>5.75</v>
      </c>
      <c r="D46" s="62">
        <v>6.75</v>
      </c>
      <c r="E46" s="71">
        <v>0.8</v>
      </c>
      <c r="F46" s="77" t="s">
        <v>50</v>
      </c>
    </row>
    <row r="47" spans="1:6" s="11" customFormat="1" ht="12" customHeight="1">
      <c r="A47" s="21" t="s">
        <v>46</v>
      </c>
      <c r="B47" s="29">
        <v>27.1</v>
      </c>
      <c r="C47" s="29">
        <v>35.5</v>
      </c>
      <c r="D47" s="29">
        <v>23.7</v>
      </c>
      <c r="E47" s="60">
        <v>26.4</v>
      </c>
      <c r="F47" s="75">
        <v>30.757574</v>
      </c>
    </row>
    <row r="48" spans="1:6" s="11" customFormat="1" ht="12" customHeight="1">
      <c r="A48" s="20"/>
      <c r="B48" s="3"/>
      <c r="C48" s="3"/>
      <c r="D48" s="3"/>
      <c r="E48" s="4"/>
      <c r="F48" s="4"/>
    </row>
    <row r="49" spans="1:6" s="16" customFormat="1" ht="12" customHeight="1">
      <c r="A49" s="80" t="s">
        <v>47</v>
      </c>
      <c r="B49" s="17"/>
      <c r="C49" s="19"/>
      <c r="D49" s="19"/>
      <c r="E49" s="19"/>
      <c r="F49" s="19"/>
    </row>
    <row r="50" spans="2:7" s="16" customFormat="1" ht="12" customHeight="1">
      <c r="B50" s="6"/>
      <c r="C50" s="5"/>
      <c r="D50" s="5"/>
      <c r="E50" s="5"/>
      <c r="F50" s="5"/>
      <c r="G50" s="10"/>
    </row>
    <row r="51" spans="1:6" s="10" customFormat="1" ht="14.25">
      <c r="A51" s="25"/>
      <c r="B51" s="6"/>
      <c r="C51" s="5"/>
      <c r="D51" s="5"/>
      <c r="E51" s="5"/>
      <c r="F51" s="5"/>
    </row>
    <row r="52" spans="1:6" s="10" customFormat="1" ht="14.25">
      <c r="A52" s="25"/>
      <c r="B52" s="6"/>
      <c r="C52" s="5"/>
      <c r="D52" s="5"/>
      <c r="E52" s="5"/>
      <c r="F52" s="5"/>
    </row>
    <row r="53" spans="1:6" s="10" customFormat="1" ht="15">
      <c r="A53" s="24"/>
      <c r="B53" s="6"/>
      <c r="C53" s="5"/>
      <c r="D53" s="5"/>
      <c r="E53" s="5"/>
      <c r="F53" s="5"/>
    </row>
    <row r="54" spans="1:6" s="10" customFormat="1" ht="15">
      <c r="A54" s="24"/>
      <c r="B54" s="6"/>
      <c r="C54" s="5"/>
      <c r="D54" s="5"/>
      <c r="E54" s="5"/>
      <c r="F54" s="5"/>
    </row>
    <row r="55" spans="1:6" s="10" customFormat="1" ht="15">
      <c r="A55" s="24"/>
      <c r="B55" s="6"/>
      <c r="C55" s="5"/>
      <c r="D55" s="5"/>
      <c r="E55" s="5"/>
      <c r="F55" s="5"/>
    </row>
    <row r="56" spans="1:6" s="10" customFormat="1" ht="15">
      <c r="A56" s="24"/>
      <c r="B56" s="6"/>
      <c r="C56" s="5"/>
      <c r="D56" s="5"/>
      <c r="E56" s="5"/>
      <c r="F56" s="5"/>
    </row>
    <row r="57" spans="1:6" s="10" customFormat="1" ht="15">
      <c r="A57" s="24"/>
      <c r="B57" s="6"/>
      <c r="C57" s="5"/>
      <c r="D57" s="5"/>
      <c r="E57" s="5"/>
      <c r="F57" s="5"/>
    </row>
    <row r="58" spans="1:6" s="10" customFormat="1" ht="15">
      <c r="A58" s="24"/>
      <c r="B58" s="6"/>
      <c r="C58" s="5"/>
      <c r="D58" s="5"/>
      <c r="E58" s="5"/>
      <c r="F58" s="5"/>
    </row>
    <row r="59" spans="1:6" s="10" customFormat="1" ht="15">
      <c r="A59" s="24"/>
      <c r="B59" s="6"/>
      <c r="C59" s="5"/>
      <c r="D59" s="5"/>
      <c r="E59" s="5"/>
      <c r="F59" s="5"/>
    </row>
    <row r="60" spans="1:6" s="10" customFormat="1" ht="15">
      <c r="A60" s="24"/>
      <c r="B60" s="6"/>
      <c r="C60" s="5"/>
      <c r="D60" s="5"/>
      <c r="E60" s="5"/>
      <c r="F60" s="5"/>
    </row>
    <row r="61" spans="1:7" s="10" customFormat="1" ht="15">
      <c r="A61" s="22"/>
      <c r="B61" s="6"/>
      <c r="C61" s="5"/>
      <c r="D61" s="5"/>
      <c r="E61" s="5"/>
      <c r="F61" s="5"/>
      <c r="G61" s="2"/>
    </row>
  </sheetData>
  <sheetProtection/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8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Straumann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jbandow</dc:creator>
  <cp:keywords/>
  <dc:description/>
  <cp:lastModifiedBy>Andreas Mikeler</cp:lastModifiedBy>
  <cp:lastPrinted>2017-01-25T13:04:44Z</cp:lastPrinted>
  <dcterms:created xsi:type="dcterms:W3CDTF">2006-12-06T13:37:38Z</dcterms:created>
  <dcterms:modified xsi:type="dcterms:W3CDTF">2024-02-22T15:13:22Z</dcterms:modified>
  <cp:category>nspPR21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Financial_Summary.xls</vt:lpwstr>
  </property>
  <property fmtid="{D5CDD505-2E9C-101B-9397-08002B2CF9AE}" pid="3" name="CustomUiType">
    <vt:lpwstr>2</vt:lpwstr>
  </property>
</Properties>
</file>